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amillasguazzotti/Desktop/ECO DALLE CITTÀ/Torino 7 mesi genn-lugl/"/>
    </mc:Choice>
  </mc:AlternateContent>
  <xr:revisionPtr revIDLastSave="0" documentId="13_ncr:1_{9704F418-7AFF-074B-AABE-FFD4B596D842}" xr6:coauthVersionLast="47" xr6:coauthVersionMax="47" xr10:uidLastSave="{00000000-0000-0000-0000-000000000000}"/>
  <bookViews>
    <workbookView xWindow="0" yWindow="0" windowWidth="25600" windowHeight="14360" tabRatio="500" xr2:uid="{00000000-000D-0000-FFFF-FFFF00000000}"/>
  </bookViews>
  <sheets>
    <sheet name="torino_7mesi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J20" i="1"/>
  <c r="J21" i="1" s="1"/>
  <c r="K20" i="1"/>
  <c r="L20" i="1"/>
  <c r="M20" i="1"/>
  <c r="N20" i="1"/>
  <c r="O20" i="1"/>
  <c r="P20" i="1"/>
  <c r="F20" i="1"/>
  <c r="F21" i="1"/>
  <c r="L35" i="1"/>
  <c r="L19" i="1" s="1"/>
  <c r="M16" i="1"/>
  <c r="M19" i="1" s="1"/>
  <c r="G19" i="1"/>
  <c r="H19" i="1"/>
  <c r="J19" i="1"/>
  <c r="K19" i="1"/>
  <c r="N19" i="1"/>
  <c r="O19" i="1"/>
  <c r="P19" i="1"/>
  <c r="F19" i="1"/>
  <c r="G21" i="1"/>
  <c r="H21" i="1"/>
  <c r="K21" i="1"/>
  <c r="L21" i="1"/>
  <c r="N21" i="1"/>
  <c r="O21" i="1"/>
  <c r="P21" i="1"/>
  <c r="G48" i="1"/>
  <c r="H48" i="1"/>
  <c r="J48" i="1"/>
  <c r="K48" i="1"/>
  <c r="L48" i="1"/>
  <c r="M48" i="1"/>
  <c r="N48" i="1"/>
  <c r="O48" i="1"/>
  <c r="P48" i="1"/>
  <c r="F48" i="1"/>
  <c r="P35" i="1"/>
  <c r="P37" i="1" s="1"/>
  <c r="O35" i="1"/>
  <c r="O36" i="1" s="1"/>
  <c r="N35" i="1"/>
  <c r="M35" i="1"/>
  <c r="K35" i="1"/>
  <c r="K36" i="1" s="1"/>
  <c r="J35" i="1"/>
  <c r="J37" i="1" s="1"/>
  <c r="F35" i="1"/>
  <c r="F37" i="1" s="1"/>
  <c r="G35" i="1"/>
  <c r="H35" i="1"/>
  <c r="P16" i="1"/>
  <c r="O16" i="1"/>
  <c r="O17" i="1" s="1"/>
  <c r="N16" i="1"/>
  <c r="N17" i="1" s="1"/>
  <c r="L16" i="1"/>
  <c r="L18" i="1" s="1"/>
  <c r="K16" i="1"/>
  <c r="K17" i="1" s="1"/>
  <c r="J16" i="1"/>
  <c r="H16" i="1"/>
  <c r="H17" i="1" s="1"/>
  <c r="G16" i="1"/>
  <c r="G18" i="1" s="1"/>
  <c r="F16" i="1"/>
  <c r="P46" i="1"/>
  <c r="O46" i="1"/>
  <c r="N46" i="1"/>
  <c r="M46" i="1"/>
  <c r="L46" i="1"/>
  <c r="K46" i="1"/>
  <c r="J46" i="1"/>
  <c r="H46" i="1"/>
  <c r="H47" i="1" s="1"/>
  <c r="G46" i="1"/>
  <c r="F46" i="1"/>
  <c r="P30" i="1"/>
  <c r="O30" i="1"/>
  <c r="N30" i="1"/>
  <c r="M30" i="1"/>
  <c r="L30" i="1"/>
  <c r="K30" i="1"/>
  <c r="J30" i="1"/>
  <c r="H30" i="1"/>
  <c r="H31" i="1" s="1"/>
  <c r="G30" i="1"/>
  <c r="F30" i="1"/>
  <c r="P9" i="1"/>
  <c r="P14" i="1" s="1"/>
  <c r="O9" i="1"/>
  <c r="O14" i="1" s="1"/>
  <c r="N9" i="1"/>
  <c r="M9" i="1"/>
  <c r="L9" i="1"/>
  <c r="L14" i="1" s="1"/>
  <c r="K9" i="1"/>
  <c r="K14" i="1" s="1"/>
  <c r="J9" i="1"/>
  <c r="J13" i="1" s="1"/>
  <c r="H9" i="1"/>
  <c r="G9" i="1"/>
  <c r="G14" i="1" s="1"/>
  <c r="F9" i="1"/>
  <c r="F14" i="1" s="1"/>
  <c r="I23" i="1"/>
  <c r="I24" i="1"/>
  <c r="I25" i="1"/>
  <c r="I26" i="1"/>
  <c r="I27" i="1"/>
  <c r="I28" i="1"/>
  <c r="I29" i="1"/>
  <c r="I39" i="1"/>
  <c r="I40" i="1"/>
  <c r="I41" i="1"/>
  <c r="I42" i="1"/>
  <c r="I43" i="1"/>
  <c r="I44" i="1"/>
  <c r="I45" i="1"/>
  <c r="M21" i="1" l="1"/>
  <c r="J36" i="1"/>
  <c r="F17" i="1"/>
  <c r="F33" i="1"/>
  <c r="O37" i="1"/>
  <c r="K37" i="1"/>
  <c r="N36" i="1"/>
  <c r="J18" i="1"/>
  <c r="H10" i="1"/>
  <c r="M18" i="1"/>
  <c r="M17" i="1"/>
  <c r="J17" i="1"/>
  <c r="N37" i="1"/>
  <c r="N18" i="1"/>
  <c r="F36" i="1"/>
  <c r="P18" i="1"/>
  <c r="H36" i="1"/>
  <c r="G17" i="1"/>
  <c r="L17" i="1"/>
  <c r="P17" i="1"/>
  <c r="O18" i="1"/>
  <c r="P36" i="1"/>
  <c r="L36" i="1"/>
  <c r="G36" i="1"/>
  <c r="M37" i="1"/>
  <c r="H37" i="1"/>
  <c r="N13" i="1"/>
  <c r="H18" i="1"/>
  <c r="M36" i="1"/>
  <c r="F18" i="1"/>
  <c r="K18" i="1"/>
  <c r="L37" i="1"/>
  <c r="G37" i="1"/>
  <c r="G33" i="1"/>
  <c r="L33" i="1"/>
  <c r="P33" i="1"/>
  <c r="N32" i="1"/>
  <c r="H32" i="1"/>
  <c r="M32" i="1"/>
  <c r="J12" i="1"/>
  <c r="L32" i="1"/>
  <c r="P32" i="1"/>
  <c r="F13" i="1"/>
  <c r="M33" i="1"/>
  <c r="H12" i="1"/>
  <c r="M12" i="1"/>
  <c r="F11" i="1"/>
  <c r="K32" i="1"/>
  <c r="O32" i="1"/>
  <c r="O12" i="1"/>
  <c r="K13" i="1"/>
  <c r="H33" i="1"/>
  <c r="O13" i="1"/>
  <c r="F12" i="1"/>
  <c r="G11" i="1"/>
  <c r="L13" i="1"/>
  <c r="H14" i="1"/>
  <c r="M14" i="1"/>
  <c r="P12" i="1"/>
  <c r="N33" i="1"/>
  <c r="P11" i="1"/>
  <c r="G12" i="1"/>
  <c r="L12" i="1"/>
  <c r="K33" i="1"/>
  <c r="O33" i="1"/>
  <c r="H11" i="1"/>
  <c r="M11" i="1"/>
  <c r="G32" i="1"/>
  <c r="H13" i="1"/>
  <c r="M13" i="1"/>
  <c r="J14" i="1"/>
  <c r="N14" i="1"/>
  <c r="K12" i="1"/>
  <c r="J33" i="1"/>
  <c r="L11" i="1"/>
  <c r="G13" i="1"/>
  <c r="N12" i="1"/>
  <c r="J11" i="1"/>
  <c r="N11" i="1"/>
  <c r="J32" i="1"/>
  <c r="F32" i="1"/>
  <c r="K11" i="1"/>
  <c r="O11" i="1"/>
  <c r="P13" i="1"/>
</calcChain>
</file>

<file path=xl/sharedStrings.xml><?xml version="1.0" encoding="utf-8"?>
<sst xmlns="http://schemas.openxmlformats.org/spreadsheetml/2006/main" count="85" uniqueCount="43">
  <si>
    <t>cod_istat</t>
  </si>
  <si>
    <t>comune</t>
  </si>
  <si>
    <t>anno</t>
  </si>
  <si>
    <t>mese</t>
  </si>
  <si>
    <t>abitanti</t>
  </si>
  <si>
    <t>Rifiuto Totale (t)</t>
  </si>
  <si>
    <t>Rifiuto indifferenziato (t)</t>
  </si>
  <si>
    <t>Rifiuto differenziato (t)</t>
  </si>
  <si>
    <t>Raccolta differenziata (%)</t>
  </si>
  <si>
    <t>Rifiuto Totale procapite  (kg/ab)</t>
  </si>
  <si>
    <t>Rifiuto indifferenziato procapite  (kg/ab)</t>
  </si>
  <si>
    <t>Rifiuto differenziato procapite  (kg/ab)</t>
  </si>
  <si>
    <t>rd_organico (t)</t>
  </si>
  <si>
    <t>rd_carta/cartone (t)</t>
  </si>
  <si>
    <t>rd_vetro/metallo (t)</t>
  </si>
  <si>
    <t>rd_plastica (t)</t>
  </si>
  <si>
    <t>TORINO</t>
  </si>
  <si>
    <t>GENNAIO</t>
  </si>
  <si>
    <t>50,24%</t>
  </si>
  <si>
    <t>FEBBRAIO</t>
  </si>
  <si>
    <t>50,10%</t>
  </si>
  <si>
    <t>MARZO</t>
  </si>
  <si>
    <t>49,60%</t>
  </si>
  <si>
    <t>APRILE</t>
  </si>
  <si>
    <t>50,55%</t>
  </si>
  <si>
    <t>MAGGIO</t>
  </si>
  <si>
    <t>50,11%</t>
  </si>
  <si>
    <t>GIUGNO</t>
  </si>
  <si>
    <t>49,64%</t>
  </si>
  <si>
    <t>LUGLIO</t>
  </si>
  <si>
    <t>rispetto al 2020</t>
  </si>
  <si>
    <t>rispetto al 2019</t>
  </si>
  <si>
    <t>SOMMA genn-lugl</t>
  </si>
  <si>
    <t>percentuale differenza 2021-2020</t>
  </si>
  <si>
    <t>percentuale differenza 2020-2019</t>
  </si>
  <si>
    <t xml:space="preserve">maggio - luglio </t>
  </si>
  <si>
    <t>maggio - luglio 2021</t>
  </si>
  <si>
    <t xml:space="preserve">del totale </t>
  </si>
  <si>
    <t>del totale</t>
  </si>
  <si>
    <t xml:space="preserve"> </t>
  </si>
  <si>
    <t>rispetto a maggio-luglio 2020</t>
  </si>
  <si>
    <t>gennaio - marzo</t>
  </si>
  <si>
    <r>
      <t xml:space="preserve">differenza maggio-luglio </t>
    </r>
    <r>
      <rPr>
        <b/>
        <u/>
        <sz val="10"/>
        <rFont val="Arial"/>
        <family val="2"/>
      </rPr>
      <t>rispetto</t>
    </r>
    <r>
      <rPr>
        <b/>
        <sz val="10"/>
        <rFont val="Arial"/>
        <family val="2"/>
      </rPr>
      <t xml:space="preserve"> a gennaio-marzo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</si>
</sst>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9C5"/>
        <bgColor indexed="64"/>
      </patternFill>
    </fill>
    <fill>
      <patternFill patternType="solid">
        <fgColor rgb="FFF16EFF"/>
        <bgColor indexed="64"/>
      </patternFill>
    </fill>
    <fill>
      <patternFill patternType="solid">
        <fgColor rgb="FFFF94B8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52">
    <xf numFmtId="0" fontId="0" fillId="0" borderId="0" xfId="0"/>
    <xf numFmtId="0" fontId="0" fillId="0" borderId="0" xfId="0" applyFont="1" applyAlignment="1">
      <alignment horizontal="center" wrapText="1"/>
    </xf>
    <xf numFmtId="0" fontId="0" fillId="0" borderId="1" xfId="0" applyFill="1" applyBorder="1"/>
    <xf numFmtId="0" fontId="2" fillId="0" borderId="1" xfId="0" applyFont="1" applyFill="1" applyBorder="1"/>
    <xf numFmtId="3" fontId="0" fillId="0" borderId="1" xfId="0" applyNumberFormat="1" applyFill="1" applyBorder="1"/>
    <xf numFmtId="49" fontId="0" fillId="0" borderId="1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applyFill="1"/>
    <xf numFmtId="164" fontId="0" fillId="0" borderId="1" xfId="0" applyNumberFormat="1" applyFill="1" applyBorder="1"/>
    <xf numFmtId="10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0" fontId="0" fillId="2" borderId="0" xfId="0" applyFill="1"/>
    <xf numFmtId="3" fontId="0" fillId="2" borderId="0" xfId="0" applyNumberFormat="1" applyFill="1"/>
    <xf numFmtId="49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9" fontId="1" fillId="4" borderId="0" xfId="1" applyFill="1"/>
    <xf numFmtId="0" fontId="0" fillId="4" borderId="0" xfId="0" applyFill="1"/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0" fontId="0" fillId="4" borderId="0" xfId="0" applyNumberFormat="1" applyFill="1"/>
    <xf numFmtId="0" fontId="0" fillId="5" borderId="0" xfId="0" applyFill="1"/>
    <xf numFmtId="9" fontId="1" fillId="5" borderId="0" xfId="1" applyFill="1"/>
    <xf numFmtId="0" fontId="3" fillId="5" borderId="0" xfId="0" applyFont="1" applyFill="1" applyAlignment="1">
      <alignment horizontal="center"/>
    </xf>
    <xf numFmtId="3" fontId="0" fillId="5" borderId="0" xfId="0" applyNumberFormat="1" applyFill="1"/>
    <xf numFmtId="164" fontId="0" fillId="5" borderId="0" xfId="0" applyNumberFormat="1" applyFill="1"/>
    <xf numFmtId="3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3" fillId="6" borderId="0" xfId="0" applyFont="1" applyFill="1" applyAlignment="1">
      <alignment horizontal="center"/>
    </xf>
    <xf numFmtId="10" fontId="1" fillId="0" borderId="0" xfId="1" applyNumberFormat="1" applyFill="1"/>
    <xf numFmtId="3" fontId="0" fillId="7" borderId="0" xfId="0" applyNumberFormat="1" applyFill="1"/>
    <xf numFmtId="0" fontId="0" fillId="7" borderId="0" xfId="0" applyFill="1"/>
    <xf numFmtId="164" fontId="0" fillId="7" borderId="0" xfId="0" applyNumberFormat="1" applyFill="1"/>
    <xf numFmtId="0" fontId="3" fillId="7" borderId="0" xfId="0" applyFont="1" applyFill="1" applyAlignment="1">
      <alignment horizontal="center"/>
    </xf>
    <xf numFmtId="10" fontId="1" fillId="7" borderId="0" xfId="1" applyNumberFormat="1" applyFill="1"/>
    <xf numFmtId="10" fontId="0" fillId="7" borderId="0" xfId="0" applyNumberFormat="1" applyFill="1"/>
    <xf numFmtId="49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3" fontId="0" fillId="8" borderId="0" xfId="0" applyNumberFormat="1" applyFill="1"/>
    <xf numFmtId="0" fontId="3" fillId="8" borderId="0" xfId="0" applyFont="1" applyFill="1" applyAlignment="1">
      <alignment horizontal="center"/>
    </xf>
    <xf numFmtId="9" fontId="1" fillId="8" borderId="0" xfId="1" applyFill="1"/>
    <xf numFmtId="10" fontId="1" fillId="0" borderId="0" xfId="1" applyNumberFormat="1"/>
    <xf numFmtId="10" fontId="1" fillId="4" borderId="0" xfId="1" applyNumberFormat="1" applyFill="1"/>
    <xf numFmtId="9" fontId="1" fillId="0" borderId="0" xfId="1" applyFill="1"/>
    <xf numFmtId="9" fontId="1" fillId="9" borderId="0" xfId="1" applyFill="1"/>
    <xf numFmtId="0" fontId="3" fillId="9" borderId="0" xfId="0" applyFont="1" applyFill="1" applyAlignment="1">
      <alignment horizontal="center"/>
    </xf>
    <xf numFmtId="3" fontId="3" fillId="8" borderId="0" xfId="0" applyNumberFormat="1" applyFont="1" applyFill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94B8"/>
      <color rgb="FFF16EFF"/>
      <color rgb="FFFF3690"/>
      <color rgb="FFFF79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I1" zoomScaleNormal="100" workbookViewId="0">
      <pane ySplit="12880" topLeftCell="A51"/>
      <selection activeCell="Q22" sqref="Q22"/>
      <selection pane="bottomLeft" activeCell="A51" sqref="A51"/>
    </sheetView>
  </sheetViews>
  <sheetFormatPr baseColWidth="10" defaultColWidth="11.5" defaultRowHeight="13" x14ac:dyDescent="0.15"/>
  <cols>
    <col min="1" max="1" width="9" customWidth="1"/>
    <col min="2" max="2" width="12" customWidth="1"/>
    <col min="3" max="3" width="5.5" customWidth="1"/>
    <col min="4" max="4" width="11" customWidth="1"/>
    <col min="5" max="5" width="8.33203125" customWidth="1"/>
    <col min="6" max="6" width="12.1640625" customWidth="1"/>
    <col min="7" max="7" width="13.1640625" customWidth="1"/>
    <col min="8" max="10" width="12.1640625" customWidth="1"/>
    <col min="11" max="11" width="13.1640625" customWidth="1"/>
    <col min="12" max="16" width="12.1640625" customWidth="1"/>
    <col min="17" max="17" width="46.83203125" customWidth="1"/>
  </cols>
  <sheetData>
    <row r="1" spans="1:17" s="1" customFormat="1" ht="5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/>
    </row>
    <row r="2" spans="1:17" s="7" customFormat="1" x14ac:dyDescent="0.15">
      <c r="A2" s="2">
        <v>1272</v>
      </c>
      <c r="B2" s="2" t="s">
        <v>16</v>
      </c>
      <c r="C2" s="2">
        <v>2021</v>
      </c>
      <c r="D2" s="3" t="s">
        <v>17</v>
      </c>
      <c r="E2" s="2">
        <v>870952</v>
      </c>
      <c r="F2" s="4">
        <v>32454.82</v>
      </c>
      <c r="G2" s="4">
        <v>16150.39</v>
      </c>
      <c r="H2" s="4">
        <v>16304.43</v>
      </c>
      <c r="I2" s="5" t="s">
        <v>18</v>
      </c>
      <c r="J2" s="2">
        <v>37.299999999999997</v>
      </c>
      <c r="K2" s="2">
        <v>18.5</v>
      </c>
      <c r="L2" s="2">
        <v>18.7</v>
      </c>
      <c r="M2" s="4">
        <v>4312.51</v>
      </c>
      <c r="N2" s="4">
        <v>4095.56</v>
      </c>
      <c r="O2" s="4">
        <v>2569.37</v>
      </c>
      <c r="P2" s="4">
        <v>1495.87</v>
      </c>
      <c r="Q2" s="6"/>
    </row>
    <row r="3" spans="1:17" s="7" customFormat="1" x14ac:dyDescent="0.15">
      <c r="A3" s="2">
        <v>1272</v>
      </c>
      <c r="B3" s="2" t="s">
        <v>16</v>
      </c>
      <c r="C3" s="2">
        <v>2021</v>
      </c>
      <c r="D3" s="3" t="s">
        <v>19</v>
      </c>
      <c r="E3" s="2">
        <v>870952</v>
      </c>
      <c r="F3" s="4">
        <v>30575.91</v>
      </c>
      <c r="G3" s="4">
        <v>15257.24</v>
      </c>
      <c r="H3" s="4">
        <v>15318.67</v>
      </c>
      <c r="I3" s="5" t="s">
        <v>20</v>
      </c>
      <c r="J3" s="2">
        <v>35.1</v>
      </c>
      <c r="K3" s="2">
        <v>17.5</v>
      </c>
      <c r="L3" s="2">
        <v>17.600000000000001</v>
      </c>
      <c r="M3" s="4">
        <v>4092.02</v>
      </c>
      <c r="N3" s="4">
        <v>3942.01</v>
      </c>
      <c r="O3" s="4">
        <v>2291.37</v>
      </c>
      <c r="P3" s="4">
        <v>1354.45</v>
      </c>
      <c r="Q3" s="6"/>
    </row>
    <row r="4" spans="1:17" s="7" customFormat="1" x14ac:dyDescent="0.15">
      <c r="A4" s="2">
        <v>1272</v>
      </c>
      <c r="B4" s="2" t="s">
        <v>16</v>
      </c>
      <c r="C4" s="2">
        <v>2021</v>
      </c>
      <c r="D4" s="3" t="s">
        <v>21</v>
      </c>
      <c r="E4" s="2">
        <v>870952</v>
      </c>
      <c r="F4" s="4">
        <v>34188.989000000001</v>
      </c>
      <c r="G4" s="4">
        <v>17230.240000000002</v>
      </c>
      <c r="H4" s="4">
        <v>16958.749</v>
      </c>
      <c r="I4" s="5" t="s">
        <v>22</v>
      </c>
      <c r="J4" s="2">
        <v>39.299999999999997</v>
      </c>
      <c r="K4" s="2">
        <v>19.8</v>
      </c>
      <c r="L4" s="2">
        <v>19.5</v>
      </c>
      <c r="M4" s="4">
        <v>4611.3900000000003</v>
      </c>
      <c r="N4" s="4">
        <v>4445.49</v>
      </c>
      <c r="O4" s="4">
        <v>2531.08</v>
      </c>
      <c r="P4" s="4">
        <v>1590.75</v>
      </c>
      <c r="Q4" s="6"/>
    </row>
    <row r="5" spans="1:17" s="7" customFormat="1" x14ac:dyDescent="0.15">
      <c r="A5" s="2">
        <v>1272</v>
      </c>
      <c r="B5" s="2" t="s">
        <v>16</v>
      </c>
      <c r="C5" s="2">
        <v>2021</v>
      </c>
      <c r="D5" s="3" t="s">
        <v>23</v>
      </c>
      <c r="E5" s="2">
        <v>870952</v>
      </c>
      <c r="F5" s="4">
        <v>32507.445</v>
      </c>
      <c r="G5" s="4">
        <v>16073.5</v>
      </c>
      <c r="H5" s="4">
        <v>16433.945</v>
      </c>
      <c r="I5" s="5" t="s">
        <v>24</v>
      </c>
      <c r="J5" s="2">
        <v>37.299999999999997</v>
      </c>
      <c r="K5" s="2">
        <v>18.5</v>
      </c>
      <c r="L5" s="2">
        <v>18.899999999999999</v>
      </c>
      <c r="M5" s="4">
        <v>4320.29</v>
      </c>
      <c r="N5" s="4">
        <v>4187.79</v>
      </c>
      <c r="O5" s="4">
        <v>2400.38</v>
      </c>
      <c r="P5" s="4">
        <v>1563.12</v>
      </c>
      <c r="Q5" s="6"/>
    </row>
    <row r="6" spans="1:17" s="7" customFormat="1" x14ac:dyDescent="0.15">
      <c r="A6" s="2">
        <v>1272</v>
      </c>
      <c r="B6" s="2" t="s">
        <v>16</v>
      </c>
      <c r="C6" s="2">
        <v>2021</v>
      </c>
      <c r="D6" s="3" t="s">
        <v>25</v>
      </c>
      <c r="E6" s="2">
        <v>870952</v>
      </c>
      <c r="F6" s="4">
        <v>33171.767</v>
      </c>
      <c r="G6" s="4">
        <v>16550.939999999999</v>
      </c>
      <c r="H6" s="4">
        <v>16620.827000000001</v>
      </c>
      <c r="I6" s="5" t="s">
        <v>26</v>
      </c>
      <c r="J6" s="2">
        <v>38.1</v>
      </c>
      <c r="K6" s="8">
        <v>19</v>
      </c>
      <c r="L6" s="2">
        <v>19.100000000000001</v>
      </c>
      <c r="M6" s="4">
        <v>4574.8999999999996</v>
      </c>
      <c r="N6" s="4">
        <v>4240.2299999999996</v>
      </c>
      <c r="O6" s="4">
        <v>2488.2800000000002</v>
      </c>
      <c r="P6" s="4">
        <v>1588.48</v>
      </c>
      <c r="Q6" s="6"/>
    </row>
    <row r="7" spans="1:17" s="7" customFormat="1" x14ac:dyDescent="0.15">
      <c r="A7" s="2">
        <v>1272</v>
      </c>
      <c r="B7" s="2" t="s">
        <v>16</v>
      </c>
      <c r="C7" s="2">
        <v>2021</v>
      </c>
      <c r="D7" s="3" t="s">
        <v>27</v>
      </c>
      <c r="E7" s="2">
        <v>870952</v>
      </c>
      <c r="F7" s="4">
        <v>34718.826000000001</v>
      </c>
      <c r="G7" s="4">
        <v>17485.32</v>
      </c>
      <c r="H7" s="4">
        <v>17233.506000000001</v>
      </c>
      <c r="I7" s="5" t="s">
        <v>28</v>
      </c>
      <c r="J7" s="2">
        <v>39.9</v>
      </c>
      <c r="K7" s="2">
        <v>20.100000000000001</v>
      </c>
      <c r="L7" s="2">
        <v>19.8</v>
      </c>
      <c r="M7" s="4">
        <v>4551.79</v>
      </c>
      <c r="N7" s="4">
        <v>4259.6000000000004</v>
      </c>
      <c r="O7" s="4">
        <v>2498.7800000000002</v>
      </c>
      <c r="P7" s="4">
        <v>1654.87</v>
      </c>
      <c r="Q7" s="6"/>
    </row>
    <row r="8" spans="1:17" s="7" customFormat="1" x14ac:dyDescent="0.15">
      <c r="A8" s="2">
        <v>1272</v>
      </c>
      <c r="B8" s="2" t="s">
        <v>16</v>
      </c>
      <c r="C8" s="2">
        <v>2021</v>
      </c>
      <c r="D8" s="3" t="s">
        <v>29</v>
      </c>
      <c r="E8" s="2">
        <v>870952</v>
      </c>
      <c r="F8" s="4">
        <v>33699.777999999998</v>
      </c>
      <c r="G8" s="4">
        <v>16770.55</v>
      </c>
      <c r="H8" s="4">
        <v>16929.227999999999</v>
      </c>
      <c r="I8" s="5" t="s">
        <v>18</v>
      </c>
      <c r="J8" s="2">
        <v>38.700000000000003</v>
      </c>
      <c r="K8" s="2">
        <v>19.3</v>
      </c>
      <c r="L8" s="2">
        <v>19.399999999999999</v>
      </c>
      <c r="M8" s="4">
        <v>4395.8280000000004</v>
      </c>
      <c r="N8" s="4">
        <v>4130.41</v>
      </c>
      <c r="O8" s="4">
        <v>2527.08</v>
      </c>
      <c r="P8" s="4">
        <v>1745.55</v>
      </c>
      <c r="Q8" s="6"/>
    </row>
    <row r="9" spans="1:17" s="7" customFormat="1" x14ac:dyDescent="0.15">
      <c r="A9" s="12"/>
      <c r="B9" s="12"/>
      <c r="C9" s="12"/>
      <c r="D9" s="12"/>
      <c r="E9" s="12"/>
      <c r="F9" s="13">
        <f>SUM(F2:F8)</f>
        <v>231317.53499999997</v>
      </c>
      <c r="G9" s="13">
        <f>SUM(G2:G8)</f>
        <v>115518.18000000001</v>
      </c>
      <c r="H9" s="13">
        <f>SUM(H2:H8)</f>
        <v>115799.35500000001</v>
      </c>
      <c r="I9" s="14"/>
      <c r="J9" s="12">
        <f>SUM((J2:J8))</f>
        <v>265.7</v>
      </c>
      <c r="K9" s="12">
        <f t="shared" ref="K9:P9" si="0">SUM(K2:K8)</f>
        <v>132.70000000000002</v>
      </c>
      <c r="L9" s="12">
        <f t="shared" si="0"/>
        <v>132.99999999999997</v>
      </c>
      <c r="M9" s="13">
        <f t="shared" si="0"/>
        <v>30858.728000000003</v>
      </c>
      <c r="N9" s="13">
        <f t="shared" si="0"/>
        <v>29301.09</v>
      </c>
      <c r="O9" s="13">
        <f t="shared" si="0"/>
        <v>17306.340000000004</v>
      </c>
      <c r="P9" s="13">
        <f t="shared" si="0"/>
        <v>10993.09</v>
      </c>
      <c r="Q9" s="21" t="s">
        <v>32</v>
      </c>
    </row>
    <row r="10" spans="1:17" s="7" customFormat="1" x14ac:dyDescent="0.15">
      <c r="H10" s="34">
        <f>G9/F9</f>
        <v>0.49939223154872381</v>
      </c>
      <c r="I10" s="41" t="s">
        <v>37</v>
      </c>
    </row>
    <row r="11" spans="1:17" s="7" customFormat="1" x14ac:dyDescent="0.15">
      <c r="F11" s="19">
        <f>(F9-F30)/F30</f>
        <v>2.6842240508591866E-2</v>
      </c>
      <c r="G11" s="19">
        <f>(G9-G30)/G30</f>
        <v>-1.7835928233215215E-2</v>
      </c>
      <c r="H11" s="19">
        <f>(H9-H30)/H30</f>
        <v>7.5654429989011313E-2</v>
      </c>
      <c r="I11" s="20"/>
      <c r="J11" s="19">
        <f t="shared" ref="J11:P11" si="1">(J9-J30)/J30</f>
        <v>2.7261342387338627E-2</v>
      </c>
      <c r="K11" s="19">
        <f t="shared" si="1"/>
        <v>-1.7350021429912942E-2</v>
      </c>
      <c r="L11" s="19">
        <f t="shared" si="1"/>
        <v>7.6000545558616919E-2</v>
      </c>
      <c r="M11" s="19">
        <f t="shared" si="1"/>
        <v>-2.1396403753096236E-2</v>
      </c>
      <c r="N11" s="19">
        <f t="shared" si="1"/>
        <v>4.2600197979921602E-2</v>
      </c>
      <c r="O11" s="19">
        <f t="shared" si="1"/>
        <v>-5.1872264548545937E-3</v>
      </c>
      <c r="P11" s="19">
        <f t="shared" si="1"/>
        <v>0.14073715111712048</v>
      </c>
      <c r="Q11" s="22" t="s">
        <v>33</v>
      </c>
    </row>
    <row r="12" spans="1:17" s="7" customFormat="1" x14ac:dyDescent="0.15">
      <c r="F12" s="17">
        <f>F9-F30</f>
        <v>6046.7719999999972</v>
      </c>
      <c r="G12" s="17">
        <f>G9-G30</f>
        <v>-2097.7899999999936</v>
      </c>
      <c r="H12" s="17">
        <f>H9-H30</f>
        <v>8144.5620000000054</v>
      </c>
      <c r="I12" s="16"/>
      <c r="J12" s="18">
        <f t="shared" ref="J12:P12" si="2">J9-J30</f>
        <v>7.051115790537267</v>
      </c>
      <c r="K12" s="18">
        <f t="shared" si="2"/>
        <v>-2.342998925313907</v>
      </c>
      <c r="L12" s="18">
        <f t="shared" si="2"/>
        <v>9.3941147158511313</v>
      </c>
      <c r="M12" s="17">
        <f t="shared" si="2"/>
        <v>-674.7019999999975</v>
      </c>
      <c r="N12" s="17">
        <f t="shared" si="2"/>
        <v>1197.2299999999996</v>
      </c>
      <c r="O12" s="17">
        <f t="shared" si="2"/>
        <v>-90.239999999994325</v>
      </c>
      <c r="P12" s="17">
        <f t="shared" si="2"/>
        <v>1356.2600000000002</v>
      </c>
      <c r="Q12" s="23" t="s">
        <v>30</v>
      </c>
    </row>
    <row r="13" spans="1:17" s="7" customFormat="1" x14ac:dyDescent="0.15">
      <c r="F13" s="26">
        <f>(F9-F46)/F46</f>
        <v>-0.11296933336036026</v>
      </c>
      <c r="G13" s="26">
        <f>(G9-G46)/G46</f>
        <v>-0.15699223635414397</v>
      </c>
      <c r="H13" s="26">
        <f>(H9-H46)/H46</f>
        <v>-6.4220428808911781E-2</v>
      </c>
      <c r="I13" s="25"/>
      <c r="J13" s="26">
        <f t="shared" ref="J13:P13" si="3">(J9-J46)/J46</f>
        <v>-0.11260729506058162</v>
      </c>
      <c r="K13" s="26">
        <f t="shared" si="3"/>
        <v>-0.15657517446054892</v>
      </c>
      <c r="L13" s="26">
        <f t="shared" si="3"/>
        <v>-6.391932106438146E-2</v>
      </c>
      <c r="M13" s="26">
        <f t="shared" si="3"/>
        <v>2.3684035755712006E-2</v>
      </c>
      <c r="N13" s="26">
        <f t="shared" si="3"/>
        <v>-0.14719873354700494</v>
      </c>
      <c r="O13" s="26">
        <f t="shared" si="3"/>
        <v>2.7725354613509261E-2</v>
      </c>
      <c r="P13" s="26">
        <f t="shared" si="3"/>
        <v>0.13567419630504465</v>
      </c>
      <c r="Q13" s="27" t="s">
        <v>31</v>
      </c>
    </row>
    <row r="14" spans="1:17" s="7" customFormat="1" x14ac:dyDescent="0.15">
      <c r="F14" s="28">
        <f>F9-F46</f>
        <v>-29459.847000000009</v>
      </c>
      <c r="G14" s="28">
        <f>G9-G46</f>
        <v>-21512.799999999974</v>
      </c>
      <c r="H14" s="28">
        <f>H9-H46</f>
        <v>-7947.0469999999768</v>
      </c>
      <c r="I14" s="25"/>
      <c r="J14" s="29">
        <f t="shared" ref="J14:P14" si="4">J9-J46</f>
        <v>-33.716479897858903</v>
      </c>
      <c r="K14" s="28">
        <f t="shared" si="4"/>
        <v>-24.634709605121742</v>
      </c>
      <c r="L14" s="29">
        <f t="shared" si="4"/>
        <v>-9.0817702927371613</v>
      </c>
      <c r="M14" s="28">
        <f t="shared" si="4"/>
        <v>713.95000000000073</v>
      </c>
      <c r="N14" s="28">
        <f t="shared" si="4"/>
        <v>-5057.5479999999989</v>
      </c>
      <c r="O14" s="28">
        <f t="shared" si="4"/>
        <v>466.88000000000466</v>
      </c>
      <c r="P14" s="28">
        <f t="shared" si="4"/>
        <v>1313.2980000000007</v>
      </c>
      <c r="Q14" s="25"/>
    </row>
    <row r="15" spans="1:17" s="7" customFormat="1" x14ac:dyDescent="0.15"/>
    <row r="16" spans="1:17" s="7" customFormat="1" x14ac:dyDescent="0.15">
      <c r="F16" s="30">
        <f>SUM(F6:F8)</f>
        <v>101590.37099999998</v>
      </c>
      <c r="G16" s="30">
        <f>SUM(G6:G8)</f>
        <v>50806.81</v>
      </c>
      <c r="H16" s="30">
        <f>SUM(H6:H8)</f>
        <v>50783.561000000002</v>
      </c>
      <c r="I16" s="31"/>
      <c r="J16" s="31">
        <f>SUM(J6:J8)</f>
        <v>116.7</v>
      </c>
      <c r="K16" s="32">
        <f>SUM(K6:K8)</f>
        <v>58.400000000000006</v>
      </c>
      <c r="L16" s="31">
        <f>SUM(L6:L8)</f>
        <v>58.300000000000004</v>
      </c>
      <c r="M16" s="30">
        <f>SUM(M6:M8)</f>
        <v>13522.518</v>
      </c>
      <c r="N16" s="30">
        <f>SUM(N6:N8)</f>
        <v>12630.24</v>
      </c>
      <c r="O16" s="30">
        <f>SUM(O6:O8)</f>
        <v>7514.14</v>
      </c>
      <c r="P16" s="30">
        <f>SUM(P6:P8)</f>
        <v>4988.8999999999996</v>
      </c>
      <c r="Q16" s="33" t="s">
        <v>36</v>
      </c>
    </row>
    <row r="17" spans="1:17" s="7" customFormat="1" x14ac:dyDescent="0.15">
      <c r="B17" s="7" t="s">
        <v>39</v>
      </c>
      <c r="F17" s="35">
        <f>F16-F48</f>
        <v>-13389.619000000021</v>
      </c>
      <c r="G17" s="35">
        <f>G16-G48</f>
        <v>-9270.8000000000029</v>
      </c>
      <c r="H17" s="35">
        <f>H16-H48</f>
        <v>-4118.8190000000031</v>
      </c>
      <c r="I17" s="36"/>
      <c r="J17" s="37">
        <f t="shared" ref="J17:P17" si="5">J16-J48</f>
        <v>-15.316448667664801</v>
      </c>
      <c r="K17" s="37">
        <f t="shared" si="5"/>
        <v>-10.579243402621501</v>
      </c>
      <c r="L17" s="37">
        <f t="shared" si="5"/>
        <v>-4.7372052650433076</v>
      </c>
      <c r="M17" s="35">
        <f t="shared" si="5"/>
        <v>135.6359999999986</v>
      </c>
      <c r="N17" s="35">
        <f t="shared" si="5"/>
        <v>-2253.152</v>
      </c>
      <c r="O17" s="35">
        <f t="shared" si="5"/>
        <v>97.720000000000255</v>
      </c>
      <c r="P17" s="35">
        <f t="shared" si="5"/>
        <v>633.28199999999924</v>
      </c>
      <c r="Q17" s="38" t="s">
        <v>31</v>
      </c>
    </row>
    <row r="18" spans="1:17" s="7" customFormat="1" x14ac:dyDescent="0.15">
      <c r="F18" s="39">
        <f>(F16-F48)/F48</f>
        <v>-0.11645173216661456</v>
      </c>
      <c r="G18" s="40">
        <f>(G16-G48)/G48</f>
        <v>-0.15431372852548567</v>
      </c>
      <c r="H18" s="40">
        <f>(H16-H48)/H48</f>
        <v>-7.5020773234238711E-2</v>
      </c>
      <c r="I18" s="40"/>
      <c r="J18" s="40">
        <f t="shared" ref="J18:P18" si="6">(J16-J48)/J48</f>
        <v>-0.11601924473988903</v>
      </c>
      <c r="K18" s="40">
        <f t="shared" si="6"/>
        <v>-0.15336850450608805</v>
      </c>
      <c r="L18" s="40">
        <f t="shared" si="6"/>
        <v>-7.51493541810027E-2</v>
      </c>
      <c r="M18" s="40">
        <f t="shared" si="6"/>
        <v>1.0132008334726383E-2</v>
      </c>
      <c r="N18" s="40">
        <f t="shared" si="6"/>
        <v>-0.15138699565260394</v>
      </c>
      <c r="O18" s="40">
        <f t="shared" si="6"/>
        <v>1.3176168555718291E-2</v>
      </c>
      <c r="P18" s="40">
        <f t="shared" si="6"/>
        <v>0.14539429307161444</v>
      </c>
      <c r="Q18" s="36"/>
    </row>
    <row r="19" spans="1:17" s="7" customFormat="1" x14ac:dyDescent="0.15">
      <c r="F19" s="49">
        <f>(F16-F35)/F35</f>
        <v>2.1205646322804372E-2</v>
      </c>
      <c r="G19" s="49">
        <f t="shared" ref="G19:P19" si="7">(G16-G35)/G35</f>
        <v>-1.9516153621997101E-2</v>
      </c>
      <c r="H19" s="49">
        <f t="shared" si="7"/>
        <v>6.5477699592276714E-2</v>
      </c>
      <c r="I19" s="49"/>
      <c r="J19" s="49">
        <f t="shared" si="7"/>
        <v>2.170551556392545E-2</v>
      </c>
      <c r="K19" s="49">
        <f t="shared" si="7"/>
        <v>-1.842026627761334E-2</v>
      </c>
      <c r="L19" s="49">
        <f t="shared" si="7"/>
        <v>6.5329588015924214E-2</v>
      </c>
      <c r="M19" s="49">
        <f t="shared" si="7"/>
        <v>-8.1804012747495602E-3</v>
      </c>
      <c r="N19" s="49">
        <f t="shared" si="7"/>
        <v>4.4972684784146476E-2</v>
      </c>
      <c r="O19" s="49">
        <f t="shared" si="7"/>
        <v>2.2219320047722622E-2</v>
      </c>
      <c r="P19" s="49">
        <f t="shared" si="7"/>
        <v>0.14836511791177029</v>
      </c>
      <c r="Q19" s="50" t="s">
        <v>40</v>
      </c>
    </row>
    <row r="20" spans="1:17" s="7" customFormat="1" x14ac:dyDescent="0.15">
      <c r="F20" s="43">
        <f>SUM(F2:F4)</f>
        <v>97219.718999999997</v>
      </c>
      <c r="G20" s="43">
        <f t="shared" ref="G20:P20" si="8">SUM(G2:G4)</f>
        <v>48637.869999999995</v>
      </c>
      <c r="H20" s="43">
        <f t="shared" si="8"/>
        <v>48581.849000000002</v>
      </c>
      <c r="I20" s="43"/>
      <c r="J20" s="43">
        <f t="shared" si="8"/>
        <v>111.7</v>
      </c>
      <c r="K20" s="43">
        <f t="shared" si="8"/>
        <v>55.8</v>
      </c>
      <c r="L20" s="43">
        <f t="shared" si="8"/>
        <v>55.8</v>
      </c>
      <c r="M20" s="43">
        <f t="shared" si="8"/>
        <v>13015.920000000002</v>
      </c>
      <c r="N20" s="43">
        <f t="shared" si="8"/>
        <v>12483.06</v>
      </c>
      <c r="O20" s="43">
        <f t="shared" si="8"/>
        <v>7391.82</v>
      </c>
      <c r="P20" s="43">
        <f t="shared" si="8"/>
        <v>4441.07</v>
      </c>
      <c r="Q20" s="51" t="s">
        <v>41</v>
      </c>
    </row>
    <row r="21" spans="1:17" s="7" customFormat="1" x14ac:dyDescent="0.15">
      <c r="E21" s="48"/>
      <c r="F21" s="45">
        <f>(F16-F20)/F20</f>
        <v>4.4956435226890412E-2</v>
      </c>
      <c r="G21" s="45">
        <f>(G16-G20)/G20</f>
        <v>4.4593646884618969E-2</v>
      </c>
      <c r="H21" s="45">
        <f>(H16-H20)/H20</f>
        <v>4.5319641909882837E-2</v>
      </c>
      <c r="I21" s="45"/>
      <c r="J21" s="45">
        <f t="shared" ref="J21:P21" si="9">(J16-J20)/J20</f>
        <v>4.4762757385854966E-2</v>
      </c>
      <c r="K21" s="45">
        <f t="shared" si="9"/>
        <v>4.6594982078853202E-2</v>
      </c>
      <c r="L21" s="45">
        <f t="shared" si="9"/>
        <v>4.4802867383512676E-2</v>
      </c>
      <c r="M21" s="45">
        <f t="shared" si="9"/>
        <v>3.8921413161727952E-2</v>
      </c>
      <c r="N21" s="45">
        <f t="shared" si="9"/>
        <v>1.1790378320700236E-2</v>
      </c>
      <c r="O21" s="45">
        <f t="shared" si="9"/>
        <v>1.6548022002700367E-2</v>
      </c>
      <c r="P21" s="45">
        <f t="shared" si="9"/>
        <v>0.12335540759321514</v>
      </c>
      <c r="Q21" s="44" t="s">
        <v>42</v>
      </c>
    </row>
    <row r="23" spans="1:17" x14ac:dyDescent="0.15">
      <c r="A23" s="2">
        <v>1272</v>
      </c>
      <c r="B23" s="2" t="s">
        <v>16</v>
      </c>
      <c r="C23" s="3">
        <v>2020</v>
      </c>
      <c r="D23" s="3" t="s">
        <v>17</v>
      </c>
      <c r="E23" s="2">
        <v>870952</v>
      </c>
      <c r="F23" s="4">
        <v>35626.254999999997</v>
      </c>
      <c r="G23" s="4">
        <v>18900.12</v>
      </c>
      <c r="H23" s="4">
        <v>16726.134999999998</v>
      </c>
      <c r="I23" s="9">
        <f t="shared" ref="I23:I29" si="10">H23/F23</f>
        <v>0.46948900466804605</v>
      </c>
      <c r="J23" s="8">
        <v>40.904958022945003</v>
      </c>
      <c r="K23" s="8">
        <v>21.700529994764349</v>
      </c>
      <c r="L23" s="8">
        <v>19.204428028180654</v>
      </c>
      <c r="M23" s="4">
        <v>4607.33</v>
      </c>
      <c r="N23" s="10">
        <v>4671.21</v>
      </c>
      <c r="O23" s="10">
        <v>2673.09</v>
      </c>
      <c r="P23" s="10">
        <v>1306.72</v>
      </c>
      <c r="Q23" s="7"/>
    </row>
    <row r="24" spans="1:17" x14ac:dyDescent="0.15">
      <c r="A24" s="2">
        <v>1272</v>
      </c>
      <c r="B24" s="2" t="s">
        <v>16</v>
      </c>
      <c r="C24" s="3">
        <v>2020</v>
      </c>
      <c r="D24" s="3" t="s">
        <v>19</v>
      </c>
      <c r="E24" s="2">
        <v>870952</v>
      </c>
      <c r="F24" s="4">
        <v>32216.982</v>
      </c>
      <c r="G24" s="4">
        <v>16460.89</v>
      </c>
      <c r="H24" s="4">
        <v>15756.092000000001</v>
      </c>
      <c r="I24" s="9">
        <f t="shared" si="10"/>
        <v>0.48906170044109037</v>
      </c>
      <c r="J24" s="8">
        <v>36.990536791924242</v>
      </c>
      <c r="K24" s="8">
        <v>18.899881968237054</v>
      </c>
      <c r="L24" s="8">
        <v>18.090654823687185</v>
      </c>
      <c r="M24" s="4">
        <v>4490.03</v>
      </c>
      <c r="N24" s="10">
        <v>4031.89</v>
      </c>
      <c r="O24" s="10">
        <v>2371.59</v>
      </c>
      <c r="P24" s="10">
        <v>1316.89</v>
      </c>
      <c r="Q24" s="7"/>
    </row>
    <row r="25" spans="1:17" x14ac:dyDescent="0.15">
      <c r="A25" s="2">
        <v>1272</v>
      </c>
      <c r="B25" s="2" t="s">
        <v>16</v>
      </c>
      <c r="C25" s="3">
        <v>2020</v>
      </c>
      <c r="D25" s="3" t="s">
        <v>21</v>
      </c>
      <c r="E25" s="2">
        <v>870952</v>
      </c>
      <c r="F25" s="4">
        <v>30622.16</v>
      </c>
      <c r="G25" s="4">
        <v>16010.71</v>
      </c>
      <c r="H25" s="4">
        <v>14611.45</v>
      </c>
      <c r="I25" s="9">
        <f t="shared" si="10"/>
        <v>0.47715282004927151</v>
      </c>
      <c r="J25" s="8">
        <v>35.159411770109024</v>
      </c>
      <c r="K25" s="8">
        <v>18.382999292727956</v>
      </c>
      <c r="L25" s="8">
        <v>16.776412477381072</v>
      </c>
      <c r="M25" s="4">
        <v>4436.59</v>
      </c>
      <c r="N25" s="10">
        <v>3880.39</v>
      </c>
      <c r="O25" s="10">
        <v>2470.7600000000002</v>
      </c>
      <c r="P25" s="10">
        <v>1316.76</v>
      </c>
      <c r="Q25" s="7"/>
    </row>
    <row r="26" spans="1:17" x14ac:dyDescent="0.15">
      <c r="A26" s="2">
        <v>1272</v>
      </c>
      <c r="B26" s="2" t="s">
        <v>16</v>
      </c>
      <c r="C26" s="2">
        <v>2020</v>
      </c>
      <c r="D26" s="2" t="s">
        <v>23</v>
      </c>
      <c r="E26" s="2">
        <v>870952</v>
      </c>
      <c r="F26" s="4">
        <v>27324.55</v>
      </c>
      <c r="G26" s="4">
        <v>14426.15</v>
      </c>
      <c r="H26" s="4">
        <v>12898.4</v>
      </c>
      <c r="I26" s="9">
        <f t="shared" si="10"/>
        <v>0.47204437035559599</v>
      </c>
      <c r="J26" s="8">
        <v>31.373198522995526</v>
      </c>
      <c r="K26" s="8">
        <v>16.563656780166991</v>
      </c>
      <c r="L26" s="8">
        <v>14.809541742828538</v>
      </c>
      <c r="M26" s="4">
        <v>4365.43</v>
      </c>
      <c r="N26" s="10">
        <v>3433.7</v>
      </c>
      <c r="O26" s="10">
        <v>2530.33</v>
      </c>
      <c r="P26" s="10">
        <v>1352.11</v>
      </c>
      <c r="Q26" s="7"/>
    </row>
    <row r="27" spans="1:17" x14ac:dyDescent="0.15">
      <c r="A27" s="2">
        <v>1272</v>
      </c>
      <c r="B27" s="2" t="s">
        <v>16</v>
      </c>
      <c r="C27" s="2">
        <v>2020</v>
      </c>
      <c r="D27" s="11" t="s">
        <v>25</v>
      </c>
      <c r="E27" s="2">
        <v>870952</v>
      </c>
      <c r="F27" s="4">
        <v>30934.382000000001</v>
      </c>
      <c r="G27" s="4">
        <v>16535.13</v>
      </c>
      <c r="H27" s="4">
        <v>14399.252</v>
      </c>
      <c r="I27" s="9">
        <f t="shared" si="10"/>
        <v>0.46547728026375312</v>
      </c>
      <c r="J27" s="8">
        <v>35.517895360479116</v>
      </c>
      <c r="K27" s="8">
        <v>18.98512202739072</v>
      </c>
      <c r="L27" s="8">
        <v>16.532773333088389</v>
      </c>
      <c r="M27" s="4">
        <v>4572.45</v>
      </c>
      <c r="N27" s="10">
        <v>3714.41</v>
      </c>
      <c r="O27" s="10">
        <v>2484.89</v>
      </c>
      <c r="P27" s="10">
        <v>1438.97</v>
      </c>
      <c r="Q27" s="7"/>
    </row>
    <row r="28" spans="1:17" x14ac:dyDescent="0.15">
      <c r="A28" s="2">
        <v>1272</v>
      </c>
      <c r="B28" s="2" t="s">
        <v>16</v>
      </c>
      <c r="C28" s="2">
        <v>2020</v>
      </c>
      <c r="D28" s="3" t="s">
        <v>27</v>
      </c>
      <c r="E28" s="2">
        <v>870952</v>
      </c>
      <c r="F28" s="4">
        <v>34819.237000000001</v>
      </c>
      <c r="G28" s="4">
        <v>17905.38</v>
      </c>
      <c r="H28" s="4">
        <v>16913.857</v>
      </c>
      <c r="I28" s="9">
        <f t="shared" si="10"/>
        <v>0.48576185055404858</v>
      </c>
      <c r="J28" s="8">
        <v>39.978365053412816</v>
      </c>
      <c r="K28" s="8">
        <v>20.558400462941702</v>
      </c>
      <c r="L28" s="8">
        <v>19.419964590471118</v>
      </c>
      <c r="M28" s="4">
        <v>4517.8</v>
      </c>
      <c r="N28" s="10">
        <v>4337.6499999999996</v>
      </c>
      <c r="O28" s="10">
        <v>2532.3000000000002</v>
      </c>
      <c r="P28" s="10">
        <v>1476.94</v>
      </c>
      <c r="Q28" s="7"/>
    </row>
    <row r="29" spans="1:17" x14ac:dyDescent="0.15">
      <c r="A29" s="2">
        <v>1272</v>
      </c>
      <c r="B29" s="2" t="s">
        <v>16</v>
      </c>
      <c r="C29" s="2">
        <v>2020</v>
      </c>
      <c r="D29" s="3" t="s">
        <v>29</v>
      </c>
      <c r="E29" s="2">
        <v>870952</v>
      </c>
      <c r="F29" s="4">
        <v>33727.197</v>
      </c>
      <c r="G29" s="4">
        <v>17377.59</v>
      </c>
      <c r="H29" s="4">
        <v>16349.607</v>
      </c>
      <c r="I29" s="9">
        <f t="shared" si="10"/>
        <v>0.48476032562089283</v>
      </c>
      <c r="J29" s="8">
        <v>38.724518687597019</v>
      </c>
      <c r="K29" s="8">
        <v>19.952408399085137</v>
      </c>
      <c r="L29" s="8">
        <v>18.772110288511882</v>
      </c>
      <c r="M29" s="4">
        <v>4543.8</v>
      </c>
      <c r="N29" s="10">
        <v>4034.61</v>
      </c>
      <c r="O29" s="10">
        <v>2333.62</v>
      </c>
      <c r="P29" s="10">
        <v>1428.44</v>
      </c>
      <c r="Q29" s="7"/>
    </row>
    <row r="30" spans="1:17" x14ac:dyDescent="0.15">
      <c r="A30" s="12"/>
      <c r="B30" s="12"/>
      <c r="C30" s="12"/>
      <c r="D30" s="12"/>
      <c r="E30" s="12"/>
      <c r="F30" s="13">
        <f>SUM(F23:F29)</f>
        <v>225270.76299999998</v>
      </c>
      <c r="G30" s="13">
        <f>SUM(G23:G29)</f>
        <v>117615.97</v>
      </c>
      <c r="H30" s="13">
        <f>SUM(H23:H29)</f>
        <v>107654.79300000001</v>
      </c>
      <c r="I30" s="12"/>
      <c r="J30" s="15">
        <f t="shared" ref="J30:P30" si="11">SUM(J23:J29)</f>
        <v>258.64888420946272</v>
      </c>
      <c r="K30" s="15">
        <f t="shared" si="11"/>
        <v>135.04299892531392</v>
      </c>
      <c r="L30" s="15">
        <f t="shared" si="11"/>
        <v>123.60588528414884</v>
      </c>
      <c r="M30" s="13">
        <f t="shared" si="11"/>
        <v>31533.43</v>
      </c>
      <c r="N30" s="13">
        <f t="shared" si="11"/>
        <v>28103.86</v>
      </c>
      <c r="O30" s="13">
        <f t="shared" si="11"/>
        <v>17396.579999999998</v>
      </c>
      <c r="P30" s="13">
        <f t="shared" si="11"/>
        <v>9636.83</v>
      </c>
      <c r="Q30" s="21" t="s">
        <v>32</v>
      </c>
    </row>
    <row r="31" spans="1:17" x14ac:dyDescent="0.15">
      <c r="H31" s="46">
        <f>H30/F30</f>
        <v>0.47789065729759178</v>
      </c>
      <c r="I31" s="42" t="s">
        <v>38</v>
      </c>
    </row>
    <row r="32" spans="1:17" x14ac:dyDescent="0.15">
      <c r="F32" s="19">
        <f>(F30-F46)/F46</f>
        <v>-0.13615681976591057</v>
      </c>
      <c r="G32" s="19">
        <f>(G30-G46)/G46</f>
        <v>-0.14168336240461815</v>
      </c>
      <c r="H32" s="24">
        <f>(H30-H46)/H46</f>
        <v>-0.1300369848329003</v>
      </c>
      <c r="I32" s="20"/>
      <c r="J32" s="24">
        <f t="shared" ref="J32:P32" si="12">(J30-J46)/J46</f>
        <v>-0.1361568197659106</v>
      </c>
      <c r="K32" s="19">
        <f t="shared" si="12"/>
        <v>-0.14168336240461823</v>
      </c>
      <c r="L32" s="19">
        <f t="shared" si="12"/>
        <v>-0.13003698483290038</v>
      </c>
      <c r="M32" s="19">
        <f t="shared" si="12"/>
        <v>4.6066088129758265E-2</v>
      </c>
      <c r="N32" s="19">
        <f t="shared" si="12"/>
        <v>-0.18204382839622452</v>
      </c>
      <c r="O32" s="19">
        <f t="shared" si="12"/>
        <v>3.3084196286579201E-2</v>
      </c>
      <c r="P32" s="47">
        <f t="shared" si="12"/>
        <v>-4.4383185093232929E-3</v>
      </c>
      <c r="Q32" s="22" t="s">
        <v>34</v>
      </c>
    </row>
    <row r="33" spans="1:17" x14ac:dyDescent="0.15">
      <c r="F33" s="17">
        <f>F30-F46</f>
        <v>-35506.619000000006</v>
      </c>
      <c r="G33" s="17">
        <f>G30-G46</f>
        <v>-19415.00999999998</v>
      </c>
      <c r="H33" s="17">
        <f>H30-H46</f>
        <v>-16091.608999999982</v>
      </c>
      <c r="I33" s="16"/>
      <c r="J33" s="18">
        <f t="shared" ref="J33:P33" si="13">J30-J46</f>
        <v>-40.76759568839617</v>
      </c>
      <c r="K33" s="18">
        <f t="shared" si="13"/>
        <v>-22.291710679807835</v>
      </c>
      <c r="L33" s="18">
        <f t="shared" si="13"/>
        <v>-18.475885008588293</v>
      </c>
      <c r="M33" s="17">
        <f t="shared" si="13"/>
        <v>1388.6519999999982</v>
      </c>
      <c r="N33" s="17">
        <f t="shared" si="13"/>
        <v>-6254.7779999999984</v>
      </c>
      <c r="O33" s="17">
        <f t="shared" si="13"/>
        <v>557.11999999999898</v>
      </c>
      <c r="P33" s="17">
        <f t="shared" si="13"/>
        <v>-42.961999999999534</v>
      </c>
      <c r="Q33" s="23" t="s">
        <v>31</v>
      </c>
    </row>
    <row r="35" spans="1:17" x14ac:dyDescent="0.15">
      <c r="F35" s="30">
        <f>SUM(F27:F29)</f>
        <v>99480.816000000006</v>
      </c>
      <c r="G35" s="30">
        <f>SUM(G27:G29)</f>
        <v>51818.100000000006</v>
      </c>
      <c r="H35" s="30">
        <f>SUM(H27:H29)</f>
        <v>47662.716</v>
      </c>
      <c r="I35" s="31"/>
      <c r="J35" s="32">
        <f>SUM(J27:J29)</f>
        <v>114.22077910148894</v>
      </c>
      <c r="K35" s="32">
        <f>SUM(K27:K29)</f>
        <v>59.495930889417558</v>
      </c>
      <c r="L35" s="32">
        <f>SUM(L27:L29)</f>
        <v>54.724848212071393</v>
      </c>
      <c r="M35" s="30">
        <f>SUM(M27:M29)</f>
        <v>13634.05</v>
      </c>
      <c r="N35" s="30">
        <f>SUM(N27:N29)</f>
        <v>12086.67</v>
      </c>
      <c r="O35" s="30">
        <f>SUM(O27:O29)</f>
        <v>7350.81</v>
      </c>
      <c r="P35" s="30">
        <f>SUM(P27:P29)</f>
        <v>4344.3500000000004</v>
      </c>
      <c r="Q35" s="33" t="s">
        <v>35</v>
      </c>
    </row>
    <row r="36" spans="1:17" x14ac:dyDescent="0.15">
      <c r="F36" s="35">
        <f>F35-F48</f>
        <v>-15499.173999999999</v>
      </c>
      <c r="G36" s="35">
        <f>G35-G48</f>
        <v>-8259.5099999999948</v>
      </c>
      <c r="H36" s="35">
        <f>H35-H48</f>
        <v>-7239.6640000000043</v>
      </c>
      <c r="I36" s="35"/>
      <c r="J36" s="35">
        <f t="shared" ref="J36:P36" si="14">J35-J48</f>
        <v>-17.79566956617586</v>
      </c>
      <c r="K36" s="35">
        <f t="shared" si="14"/>
        <v>-9.4833125132039484</v>
      </c>
      <c r="L36" s="35">
        <f t="shared" si="14"/>
        <v>-8.3123570529719188</v>
      </c>
      <c r="M36" s="35">
        <f t="shared" si="14"/>
        <v>247.16799999999785</v>
      </c>
      <c r="N36" s="35">
        <f t="shared" si="14"/>
        <v>-2796.7219999999998</v>
      </c>
      <c r="O36" s="35">
        <f t="shared" si="14"/>
        <v>-65.609999999999673</v>
      </c>
      <c r="P36" s="35">
        <f t="shared" si="14"/>
        <v>-11.268000000000029</v>
      </c>
      <c r="Q36" s="38" t="s">
        <v>31</v>
      </c>
    </row>
    <row r="37" spans="1:17" x14ac:dyDescent="0.15">
      <c r="F37" s="40">
        <f>(F35-F48)/F48</f>
        <v>-0.13479888109226656</v>
      </c>
      <c r="G37" s="40">
        <f>(G35-G48)/G48</f>
        <v>-0.13748066875496537</v>
      </c>
      <c r="H37" s="40">
        <f>(H35-H48)/H48</f>
        <v>-0.13186430169329641</v>
      </c>
      <c r="I37" s="40"/>
      <c r="J37" s="40">
        <f t="shared" ref="J37:P37" si="15">(J35-J48)/J48</f>
        <v>-0.13479888109226656</v>
      </c>
      <c r="K37" s="40">
        <f t="shared" si="15"/>
        <v>-0.13748066875496553</v>
      </c>
      <c r="L37" s="40">
        <f t="shared" si="15"/>
        <v>-0.13186430169329633</v>
      </c>
      <c r="M37" s="40">
        <f t="shared" si="15"/>
        <v>1.8463448023221377E-2</v>
      </c>
      <c r="N37" s="40">
        <f t="shared" si="15"/>
        <v>-0.18790891216195876</v>
      </c>
      <c r="O37" s="40">
        <f t="shared" si="15"/>
        <v>-8.8465863583777182E-3</v>
      </c>
      <c r="P37" s="40">
        <f t="shared" si="15"/>
        <v>-2.587003727140449E-3</v>
      </c>
      <c r="Q37" s="36"/>
    </row>
    <row r="39" spans="1:17" x14ac:dyDescent="0.15">
      <c r="A39" s="2">
        <v>1272</v>
      </c>
      <c r="B39" s="2" t="s">
        <v>16</v>
      </c>
      <c r="C39" s="3">
        <v>2019</v>
      </c>
      <c r="D39" s="3" t="s">
        <v>17</v>
      </c>
      <c r="E39" s="2">
        <v>870952</v>
      </c>
      <c r="F39" s="4">
        <v>37173.232000000004</v>
      </c>
      <c r="G39" s="4">
        <v>19480.32</v>
      </c>
      <c r="H39" s="4">
        <v>17692.912</v>
      </c>
      <c r="I39" s="9">
        <f t="shared" ref="I39:I45" si="16">H39/F39</f>
        <v>0.47595839931270972</v>
      </c>
      <c r="J39" s="8">
        <v>42.681148903728335</v>
      </c>
      <c r="K39" s="8">
        <v>22.366697590682378</v>
      </c>
      <c r="L39" s="8">
        <v>20.314451313045954</v>
      </c>
      <c r="M39" s="4">
        <v>4142.8140000000003</v>
      </c>
      <c r="N39" s="10">
        <v>5144.2939999999999</v>
      </c>
      <c r="O39" s="10">
        <v>2516.7199999999998</v>
      </c>
      <c r="P39" s="10">
        <v>1286.046</v>
      </c>
    </row>
    <row r="40" spans="1:17" x14ac:dyDescent="0.15">
      <c r="A40" s="2">
        <v>1272</v>
      </c>
      <c r="B40" s="2" t="s">
        <v>16</v>
      </c>
      <c r="C40" s="3">
        <v>2019</v>
      </c>
      <c r="D40" s="3" t="s">
        <v>19</v>
      </c>
      <c r="E40" s="2">
        <v>870952</v>
      </c>
      <c r="F40" s="4">
        <v>33860.868999999999</v>
      </c>
      <c r="G40" s="4">
        <v>17998.71</v>
      </c>
      <c r="H40" s="4">
        <v>15862.159</v>
      </c>
      <c r="I40" s="9">
        <f t="shared" si="16"/>
        <v>0.46845103118883336</v>
      </c>
      <c r="J40" s="8">
        <v>38.877996720829614</v>
      </c>
      <c r="K40" s="8">
        <v>20.665559066400903</v>
      </c>
      <c r="L40" s="8">
        <v>18.212437654428719</v>
      </c>
      <c r="M40" s="4">
        <v>3939.2440000000001</v>
      </c>
      <c r="N40" s="10">
        <v>4518.2539999999999</v>
      </c>
      <c r="O40" s="10">
        <v>2133.33</v>
      </c>
      <c r="P40" s="10">
        <v>1208.2360000000001</v>
      </c>
    </row>
    <row r="41" spans="1:17" x14ac:dyDescent="0.15">
      <c r="A41" s="2">
        <v>1272</v>
      </c>
      <c r="B41" s="2" t="s">
        <v>16</v>
      </c>
      <c r="C41" s="3">
        <v>2019</v>
      </c>
      <c r="D41" s="3" t="s">
        <v>21</v>
      </c>
      <c r="E41" s="2">
        <v>870952</v>
      </c>
      <c r="F41" s="4">
        <v>37443.059000000001</v>
      </c>
      <c r="G41" s="4">
        <v>19711.95</v>
      </c>
      <c r="H41" s="4">
        <v>17731.109</v>
      </c>
      <c r="I41" s="9">
        <f t="shared" si="16"/>
        <v>0.47354862218922872</v>
      </c>
      <c r="J41" s="8">
        <v>42.99095587357283</v>
      </c>
      <c r="K41" s="8">
        <v>22.632647953044486</v>
      </c>
      <c r="L41" s="8">
        <v>20.35830792052834</v>
      </c>
      <c r="M41" s="4">
        <v>4358.1639999999998</v>
      </c>
      <c r="N41" s="10">
        <v>4834.9639999999999</v>
      </c>
      <c r="O41" s="10">
        <v>2326.33</v>
      </c>
      <c r="P41" s="10">
        <v>1410.566</v>
      </c>
    </row>
    <row r="42" spans="1:17" x14ac:dyDescent="0.15">
      <c r="A42" s="2">
        <v>1272</v>
      </c>
      <c r="B42" s="2" t="s">
        <v>16</v>
      </c>
      <c r="C42" s="3">
        <v>2019</v>
      </c>
      <c r="D42" s="3" t="s">
        <v>23</v>
      </c>
      <c r="E42" s="2">
        <v>870952</v>
      </c>
      <c r="F42" s="4">
        <v>37320.232000000004</v>
      </c>
      <c r="G42" s="4">
        <v>19762.39</v>
      </c>
      <c r="H42" s="4">
        <v>17557.842000000001</v>
      </c>
      <c r="I42" s="9">
        <f t="shared" si="16"/>
        <v>0.47046443869909488</v>
      </c>
      <c r="J42" s="8">
        <v>42.849929732063309</v>
      </c>
      <c r="K42" s="8">
        <v>22.690561592372482</v>
      </c>
      <c r="L42" s="8">
        <v>20.159368139690823</v>
      </c>
      <c r="M42" s="4">
        <v>4317.674</v>
      </c>
      <c r="N42" s="10">
        <v>4977.7340000000004</v>
      </c>
      <c r="O42" s="10">
        <v>2446.66</v>
      </c>
      <c r="P42" s="10">
        <v>1419.326</v>
      </c>
    </row>
    <row r="43" spans="1:17" x14ac:dyDescent="0.15">
      <c r="A43" s="2">
        <v>1272</v>
      </c>
      <c r="B43" s="2" t="s">
        <v>16</v>
      </c>
      <c r="C43" s="3">
        <v>2019</v>
      </c>
      <c r="D43" s="3" t="s">
        <v>25</v>
      </c>
      <c r="E43" s="2">
        <v>870952</v>
      </c>
      <c r="F43" s="4">
        <v>38945.106</v>
      </c>
      <c r="G43" s="4">
        <v>20157.3</v>
      </c>
      <c r="H43" s="4">
        <v>18787.806</v>
      </c>
      <c r="I43" s="9">
        <f t="shared" si="16"/>
        <v>0.48241763676288363</v>
      </c>
      <c r="J43" s="8">
        <v>44.715559525668461</v>
      </c>
      <c r="K43" s="8">
        <v>23.143984972765434</v>
      </c>
      <c r="L43" s="8">
        <v>21.571574552903034</v>
      </c>
      <c r="M43" s="4">
        <v>4596.5540000000001</v>
      </c>
      <c r="N43" s="10">
        <v>5196.0439999999999</v>
      </c>
      <c r="O43" s="10">
        <v>2533.15</v>
      </c>
      <c r="P43" s="10">
        <v>1460.606</v>
      </c>
    </row>
    <row r="44" spans="1:17" x14ac:dyDescent="0.15">
      <c r="A44" s="2">
        <v>1272</v>
      </c>
      <c r="B44" s="2" t="s">
        <v>16</v>
      </c>
      <c r="C44" s="3">
        <v>2019</v>
      </c>
      <c r="D44" s="3" t="s">
        <v>27</v>
      </c>
      <c r="E44" s="2">
        <v>870952</v>
      </c>
      <c r="F44" s="4">
        <v>36779.868000000002</v>
      </c>
      <c r="G44" s="4">
        <v>19457.29</v>
      </c>
      <c r="H44" s="4">
        <v>17322.578000000001</v>
      </c>
      <c r="I44" s="9">
        <f t="shared" si="16"/>
        <v>0.47097988497402982</v>
      </c>
      <c r="J44" s="8">
        <v>42.22950059245516</v>
      </c>
      <c r="K44" s="8">
        <v>22.340255260909903</v>
      </c>
      <c r="L44" s="8">
        <v>19.889245331545254</v>
      </c>
      <c r="M44" s="4">
        <v>4352.0240000000003</v>
      </c>
      <c r="N44" s="10">
        <v>4619.5339999999997</v>
      </c>
      <c r="O44" s="10">
        <v>2348.6</v>
      </c>
      <c r="P44" s="10">
        <v>1354.146</v>
      </c>
    </row>
    <row r="45" spans="1:17" x14ac:dyDescent="0.15">
      <c r="A45" s="2">
        <v>1272</v>
      </c>
      <c r="B45" s="2" t="s">
        <v>16</v>
      </c>
      <c r="C45" s="3">
        <v>2019</v>
      </c>
      <c r="D45" s="3" t="s">
        <v>29</v>
      </c>
      <c r="E45" s="2">
        <v>870952</v>
      </c>
      <c r="F45" s="4">
        <v>39255.016000000003</v>
      </c>
      <c r="G45" s="4">
        <v>20463.02</v>
      </c>
      <c r="H45" s="4">
        <v>18791.995999999999</v>
      </c>
      <c r="I45" s="9">
        <f t="shared" si="16"/>
        <v>0.47871579010437793</v>
      </c>
      <c r="J45" s="8">
        <v>45.071388549541197</v>
      </c>
      <c r="K45" s="8">
        <v>23.495003168946166</v>
      </c>
      <c r="L45" s="8">
        <v>21.576385380595028</v>
      </c>
      <c r="M45" s="4">
        <v>4438.3040000000001</v>
      </c>
      <c r="N45" s="10">
        <v>5067.8140000000003</v>
      </c>
      <c r="O45" s="10">
        <v>2534.67</v>
      </c>
      <c r="P45" s="10">
        <v>1540.866</v>
      </c>
    </row>
    <row r="46" spans="1:17" x14ac:dyDescent="0.15">
      <c r="A46" s="12"/>
      <c r="B46" s="12"/>
      <c r="C46" s="12"/>
      <c r="D46" s="12"/>
      <c r="E46" s="12"/>
      <c r="F46" s="13">
        <f>SUM(F39:F45)</f>
        <v>260777.38199999998</v>
      </c>
      <c r="G46" s="13">
        <f>SUM(G39:G45)</f>
        <v>137030.97999999998</v>
      </c>
      <c r="H46" s="13">
        <f>SUM(H39:H45)</f>
        <v>123746.40199999999</v>
      </c>
      <c r="I46" s="12"/>
      <c r="J46" s="15">
        <f t="shared" ref="J46:P46" si="17">SUM(J39:J45)</f>
        <v>299.41647989785889</v>
      </c>
      <c r="K46" s="15">
        <f t="shared" si="17"/>
        <v>157.33470960512176</v>
      </c>
      <c r="L46" s="15">
        <f t="shared" si="17"/>
        <v>142.08177029273713</v>
      </c>
      <c r="M46" s="13">
        <f t="shared" si="17"/>
        <v>30144.778000000002</v>
      </c>
      <c r="N46" s="13">
        <f t="shared" si="17"/>
        <v>34358.637999999999</v>
      </c>
      <c r="O46" s="13">
        <f t="shared" si="17"/>
        <v>16839.46</v>
      </c>
      <c r="P46" s="13">
        <f t="shared" si="17"/>
        <v>9679.7919999999995</v>
      </c>
      <c r="Q46" s="21" t="s">
        <v>32</v>
      </c>
    </row>
    <row r="47" spans="1:17" x14ac:dyDescent="0.15">
      <c r="H47" s="46">
        <f>H46/F46</f>
        <v>0.47452889146651528</v>
      </c>
      <c r="I47" s="42" t="s">
        <v>38</v>
      </c>
    </row>
    <row r="48" spans="1:17" x14ac:dyDescent="0.15">
      <c r="F48" s="30">
        <f>SUM(F43:F45)</f>
        <v>114979.99</v>
      </c>
      <c r="G48" s="30">
        <f t="shared" ref="G48:P48" si="18">SUM(G43:G45)</f>
        <v>60077.61</v>
      </c>
      <c r="H48" s="30">
        <f t="shared" si="18"/>
        <v>54902.380000000005</v>
      </c>
      <c r="I48" s="30"/>
      <c r="J48" s="30">
        <f t="shared" si="18"/>
        <v>132.0164486676648</v>
      </c>
      <c r="K48" s="30">
        <f t="shared" si="18"/>
        <v>68.979243402621506</v>
      </c>
      <c r="L48" s="30">
        <f t="shared" si="18"/>
        <v>63.037205265043312</v>
      </c>
      <c r="M48" s="30">
        <f t="shared" si="18"/>
        <v>13386.882000000001</v>
      </c>
      <c r="N48" s="30">
        <f t="shared" si="18"/>
        <v>14883.392</v>
      </c>
      <c r="O48" s="30">
        <f t="shared" si="18"/>
        <v>7416.42</v>
      </c>
      <c r="P48" s="30">
        <f t="shared" si="18"/>
        <v>4355.6180000000004</v>
      </c>
      <c r="Q48" s="33" t="s">
        <v>35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torino_7mesi_2021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2021-10-06T17:23:01Z</dcterms:created>
  <dcterms:modified xsi:type="dcterms:W3CDTF">2021-10-20T15:06:14Z</dcterms:modified>
</cp:coreProperties>
</file>